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guntsadze\Desktop\"/>
    </mc:Choice>
  </mc:AlternateContent>
  <bookViews>
    <workbookView xWindow="-120" yWindow="-120" windowWidth="29040" windowHeight="15720"/>
  </bookViews>
  <sheets>
    <sheet name="202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1" l="1"/>
  <c r="D83" i="1" s="1"/>
  <c r="E83" i="1"/>
  <c r="E82" i="1" s="1"/>
  <c r="C83" i="1"/>
  <c r="C82" i="1" s="1"/>
  <c r="E77" i="1"/>
  <c r="E76" i="1" s="1"/>
  <c r="D77" i="1"/>
  <c r="D76" i="1" s="1"/>
  <c r="C77" i="1"/>
  <c r="C76" i="1" s="1"/>
  <c r="E75" i="1"/>
  <c r="E50" i="1" s="1"/>
  <c r="E15" i="1" s="1"/>
  <c r="D75" i="1"/>
  <c r="D50" i="1" s="1"/>
  <c r="D15" i="1" s="1"/>
  <c r="C75" i="1"/>
  <c r="C50" i="1" s="1"/>
  <c r="E74" i="1"/>
  <c r="C74" i="1"/>
  <c r="E73" i="1"/>
  <c r="E48" i="1" s="1"/>
  <c r="E11" i="1" s="1"/>
  <c r="D73" i="1"/>
  <c r="C73" i="1"/>
  <c r="C48" i="1" s="1"/>
  <c r="C11" i="1" s="1"/>
  <c r="E72" i="1"/>
  <c r="D72" i="1"/>
  <c r="D47" i="1" s="1"/>
  <c r="C72" i="1"/>
  <c r="C47" i="1" s="1"/>
  <c r="E65" i="1"/>
  <c r="E64" i="1" s="1"/>
  <c r="D65" i="1"/>
  <c r="D64" i="1" s="1"/>
  <c r="C65" i="1"/>
  <c r="C64" i="1" s="1"/>
  <c r="E63" i="1"/>
  <c r="D61" i="1"/>
  <c r="D60" i="1" s="1"/>
  <c r="C61" i="1"/>
  <c r="C60" i="1" s="1"/>
  <c r="E58" i="1"/>
  <c r="E57" i="1" s="1"/>
  <c r="D58" i="1"/>
  <c r="D57" i="1" s="1"/>
  <c r="C58" i="1"/>
  <c r="C57" i="1" s="1"/>
  <c r="E52" i="1"/>
  <c r="E51" i="1" s="1"/>
  <c r="D52" i="1"/>
  <c r="C52" i="1"/>
  <c r="C51" i="1" s="1"/>
  <c r="D48" i="1"/>
  <c r="D11" i="1" s="1"/>
  <c r="D41" i="1"/>
  <c r="C41" i="1"/>
  <c r="E24" i="1"/>
  <c r="D24" i="1"/>
  <c r="C24" i="1"/>
  <c r="E21" i="1"/>
  <c r="D21" i="1"/>
  <c r="C15" i="1"/>
  <c r="E14" i="1"/>
  <c r="D14" i="1"/>
  <c r="C14" i="1"/>
  <c r="E13" i="1"/>
  <c r="D13" i="1"/>
  <c r="C13" i="1"/>
  <c r="E9" i="1"/>
  <c r="D9" i="1"/>
  <c r="C9" i="1"/>
  <c r="E49" i="1" l="1"/>
  <c r="E12" i="1" s="1"/>
  <c r="E71" i="1"/>
  <c r="E70" i="1" s="1"/>
  <c r="E19" i="1"/>
  <c r="E17" i="1" s="1"/>
  <c r="E16" i="1" s="1"/>
  <c r="C19" i="1"/>
  <c r="C17" i="1" s="1"/>
  <c r="E47" i="1"/>
  <c r="C10" i="1"/>
  <c r="D74" i="1"/>
  <c r="D71" i="1" s="1"/>
  <c r="D46" i="1" s="1"/>
  <c r="C71" i="1"/>
  <c r="C70" i="1" s="1"/>
  <c r="E61" i="1"/>
  <c r="C49" i="1"/>
  <c r="C12" i="1" s="1"/>
  <c r="D51" i="1"/>
  <c r="D19" i="1"/>
  <c r="D82" i="1"/>
  <c r="E10" i="1" l="1"/>
  <c r="D49" i="1"/>
  <c r="D12" i="1" s="1"/>
  <c r="C46" i="1"/>
  <c r="C45" i="1" s="1"/>
  <c r="D45" i="1"/>
  <c r="C16" i="1"/>
  <c r="E60" i="1"/>
  <c r="E46" i="1"/>
  <c r="D70" i="1"/>
  <c r="D10" i="1"/>
  <c r="D17" i="1"/>
  <c r="C8" i="1" l="1"/>
  <c r="C7" i="1" s="1"/>
  <c r="E45" i="1"/>
  <c r="E8" i="1"/>
  <c r="D16" i="1"/>
  <c r="D8" i="1"/>
  <c r="D7" i="1" l="1"/>
  <c r="E7" i="1"/>
</calcChain>
</file>

<file path=xl/sharedStrings.xml><?xml version="1.0" encoding="utf-8"?>
<sst xmlns="http://schemas.openxmlformats.org/spreadsheetml/2006/main" count="143" uniqueCount="65">
  <si>
    <t>ინფორმაცია ფინანსური მდგომარეობის და ბიუჯეტის ათვისების შესახებ</t>
  </si>
  <si>
    <r>
      <rPr>
        <sz val="11"/>
        <color rgb="FF000000"/>
        <rFont val="Calibri"/>
        <family val="2"/>
        <scheme val="minor"/>
      </rPr>
      <t xml:space="preserve">    </t>
    </r>
  </si>
  <si>
    <t>საკასო შესრულება</t>
  </si>
  <si>
    <t>24 07</t>
  </si>
  <si>
    <t>2</t>
  </si>
  <si>
    <t>ხარჯები</t>
  </si>
  <si>
    <t>2.1</t>
  </si>
  <si>
    <t>შრომის ანაზღაურება</t>
  </si>
  <si>
    <t>2.2</t>
  </si>
  <si>
    <t>საქონელი და მომსახურება</t>
  </si>
  <si>
    <t>2.5</t>
  </si>
  <si>
    <t>სუბსიდიები</t>
  </si>
  <si>
    <t>2.6</t>
  </si>
  <si>
    <t>გრანტები</t>
  </si>
  <si>
    <t>2.7</t>
  </si>
  <si>
    <t>სოციალური უზრუნველყოფა</t>
  </si>
  <si>
    <t>2.8</t>
  </si>
  <si>
    <t>სხვა ხარჯები</t>
  </si>
  <si>
    <t>31</t>
  </si>
  <si>
    <t>არაფინანსური აქტივების ზრდა</t>
  </si>
  <si>
    <t>24 07 01</t>
  </si>
  <si>
    <t>მეწარმეობის განვითარების ადმინისტრირება</t>
  </si>
  <si>
    <t>შრომითი ხელშეკრულებები</t>
  </si>
  <si>
    <t>მივლინება</t>
  </si>
  <si>
    <t>მ.შ. ქვეყნის შიგნით</t>
  </si>
  <si>
    <t>მ.შ. საზღვარგარეთ</t>
  </si>
  <si>
    <t>ოფისის ხარჯები</t>
  </si>
  <si>
    <t>საკანცელარიო, საწერ-სახაზავი ქაღალდის, საბუღალტრო ბლანკების, ბიულეტენების, საკანცელარიო წიგნების და სხვა ანალოგიური მასალების შეძენა</t>
  </si>
  <si>
    <t>კომპიუტერული პროგრამების 
შეძენის და განახლების ხარჯი</t>
  </si>
  <si>
    <t>ნორმატიული აქტების, საცნობარო და სპეციალური ლიტერატურის, ჟურნალ-გაზეთების შეძენა და ამავე მიზნებთან დაკავშირებული საგამომცემლო-სასტამბო (არაძირითადი საქმიანობის) ხარჯები</t>
  </si>
  <si>
    <t>მცირეფასიანი საოფისე ტექნიკის შეძენა და დამონტაჟების / დემონტაჟის ხარჯი</t>
  </si>
  <si>
    <t>საოფისე ინვენტარის შეძენა და დამონტაჟების ხარჯი</t>
  </si>
  <si>
    <t>ოფისისათვის საჭირო საგნებისა და მასალების შეძენის ხარჯი</t>
  </si>
  <si>
    <t>რეცხვის, ქიმწმენდის და სანიტარული საგნების შეძენის ხარჯი</t>
  </si>
  <si>
    <t>შენობა-ნაგებობების და მათი მიმდებარე ტერიტორიების მიმდინარე რემონტის ხარჯი</t>
  </si>
  <si>
    <t>საოფისე ტექნიკის, ინვენტარის, მანქანა-დანადგარების მოვლა-შენახვის, ექსპლუატაციისა და მიმდინარე რემონტის ხარჯი</t>
  </si>
  <si>
    <t>კავშირგაბმულობის ხარჯი</t>
  </si>
  <si>
    <t>საფოსტო მომსახურების ხარჯი</t>
  </si>
  <si>
    <t>კომუნალური ხარჯი</t>
  </si>
  <si>
    <t xml:space="preserve">წარმომადგენლობითი ხარჯები </t>
  </si>
  <si>
    <t>სამედიცინო ხარჯები</t>
  </si>
  <si>
    <t>რბილი ინვენტარისა და უნიფორმების შეძენის და პირად ჰიგიენასთან დაკავშირებული ხარჯები</t>
  </si>
  <si>
    <t>ტრანსპორტი</t>
  </si>
  <si>
    <t xml:space="preserve">სხვა დანარჩენი საქონელი და მომსახურება </t>
  </si>
  <si>
    <t>24 07 02</t>
  </si>
  <si>
    <t>მეწარმეობის განვითარების ხელშეწყობა</t>
  </si>
  <si>
    <t>24 07 02 01 01</t>
  </si>
  <si>
    <t>მეწარმეობის განვითარების ხელშეწყობის პროგრამები</t>
  </si>
  <si>
    <t>24 07 02 01 01 02</t>
  </si>
  <si>
    <t>საერთაშორისო პარტნიორებთან თანამშრომლობით მუნიციპალიტეტებში დაგეგმილი რეფორმების ფინანსური მხარდაჭერა</t>
  </si>
  <si>
    <t>1819-მთავრობის განკარგულება</t>
  </si>
  <si>
    <t>24 07 02 01 02 02</t>
  </si>
  <si>
    <t>24 07 02 02</t>
  </si>
  <si>
    <t>24 07 02 03</t>
  </si>
  <si>
    <t>საქართველოს მიკრო, მცირე და საშუალო ზომის საწარმოების დახმარებისა და აღდგენის პროექტი</t>
  </si>
  <si>
    <t>24 07 02 03 01</t>
  </si>
  <si>
    <t>მიკრო, მცირე და საშუალო საწარმოების დახმარებისა და კრიზისიდან გამოყვანის პროექტი - პროგრამები (WB)</t>
  </si>
  <si>
    <t>24 07 02 03 02</t>
  </si>
  <si>
    <t>დაზუსტებული
ბუჯეტი</t>
  </si>
  <si>
    <t>დამტკიცებული ბიუჯეტი</t>
  </si>
  <si>
    <t>2022 წელი</t>
  </si>
  <si>
    <t>სსიპ „აწარმოე საქართველოში“</t>
  </si>
  <si>
    <t>მეწარმეობის განვითარება</t>
  </si>
  <si>
    <t>მეწარმეობის განვითარება - საკრედიტო-საგარანტიო სქემა*</t>
  </si>
  <si>
    <t>მიკრო, მცირე და საშუალო საწარმოების დახმარებისა და კრიზისიდან გამოყვანის პროექტი  - საკრედიტო საგარანტიო სქემა (WB)*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</si>
</sst>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10409]#,##0"/>
    <numFmt numFmtId="165" formatCode="[$-10409]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B0F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9"/>
      <color theme="2" tint="-0.499984740745262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3" applyFont="1"/>
    <xf numFmtId="4" fontId="9" fillId="0" borderId="0" xfId="3" applyNumberFormat="1" applyFont="1" applyAlignment="1">
      <alignment vertical="center"/>
    </xf>
    <xf numFmtId="9" fontId="3" fillId="0" borderId="0" xfId="2" applyFont="1" applyFill="1" applyBorder="1"/>
    <xf numFmtId="0" fontId="9" fillId="0" borderId="0" xfId="3" applyFont="1" applyAlignment="1">
      <alignment vertical="center"/>
    </xf>
    <xf numFmtId="164" fontId="11" fillId="0" borderId="1" xfId="3" applyNumberFormat="1" applyFont="1" applyBorder="1" applyAlignment="1">
      <alignment vertical="center" wrapText="1" readingOrder="1"/>
    </xf>
    <xf numFmtId="164" fontId="13" fillId="0" borderId="1" xfId="3" applyNumberFormat="1" applyFont="1" applyBorder="1" applyAlignment="1">
      <alignment vertical="center" wrapText="1" readingOrder="1"/>
    </xf>
    <xf numFmtId="43" fontId="3" fillId="0" borderId="0" xfId="1" applyFont="1" applyFill="1" applyBorder="1"/>
    <xf numFmtId="164" fontId="3" fillId="0" borderId="0" xfId="3" applyNumberFormat="1" applyFont="1"/>
    <xf numFmtId="164" fontId="12" fillId="4" borderId="1" xfId="3" applyNumberFormat="1" applyFont="1" applyFill="1" applyBorder="1" applyAlignment="1">
      <alignment vertical="center" wrapText="1" readingOrder="1"/>
    </xf>
    <xf numFmtId="10" fontId="9" fillId="0" borderId="0" xfId="2" applyNumberFormat="1" applyFont="1" applyFill="1" applyBorder="1" applyAlignment="1">
      <alignment vertical="center"/>
    </xf>
    <xf numFmtId="0" fontId="9" fillId="0" borderId="0" xfId="3" applyFont="1"/>
    <xf numFmtId="4" fontId="3" fillId="0" borderId="0" xfId="3" applyNumberFormat="1" applyFont="1"/>
    <xf numFmtId="164" fontId="11" fillId="0" borderId="1" xfId="3" applyNumberFormat="1" applyFont="1" applyBorder="1" applyAlignment="1">
      <alignment vertical="top" wrapText="1" readingOrder="1"/>
    </xf>
    <xf numFmtId="43" fontId="3" fillId="0" borderId="0" xfId="3" applyNumberFormat="1" applyFont="1"/>
    <xf numFmtId="0" fontId="6" fillId="3" borderId="1" xfId="3" applyFont="1" applyFill="1" applyBorder="1" applyAlignment="1">
      <alignment horizontal="center" vertical="center" wrapText="1" readingOrder="1"/>
    </xf>
    <xf numFmtId="0" fontId="7" fillId="4" borderId="1" xfId="3" applyFont="1" applyFill="1" applyBorder="1" applyAlignment="1">
      <alignment vertical="center" wrapText="1" readingOrder="1"/>
    </xf>
    <xf numFmtId="164" fontId="8" fillId="4" borderId="1" xfId="3" applyNumberFormat="1" applyFont="1" applyFill="1" applyBorder="1" applyAlignment="1">
      <alignment vertical="center" wrapText="1" readingOrder="1"/>
    </xf>
    <xf numFmtId="0" fontId="16" fillId="0" borderId="1" xfId="3" applyFont="1" applyBorder="1" applyAlignment="1">
      <alignment horizontal="center" vertical="center" wrapText="1" readingOrder="1"/>
    </xf>
    <xf numFmtId="0" fontId="12" fillId="0" borderId="1" xfId="3" applyFont="1" applyBorder="1" applyAlignment="1">
      <alignment vertical="center" wrapText="1" readingOrder="1"/>
    </xf>
    <xf numFmtId="0" fontId="11" fillId="0" borderId="1" xfId="3" applyFont="1" applyBorder="1" applyAlignment="1">
      <alignment vertical="center" wrapText="1" readingOrder="1"/>
    </xf>
    <xf numFmtId="0" fontId="13" fillId="0" borderId="1" xfId="3" applyFont="1" applyBorder="1" applyAlignment="1">
      <alignment vertical="center" wrapText="1" readingOrder="1"/>
    </xf>
    <xf numFmtId="0" fontId="14" fillId="0" borderId="1" xfId="3" applyFont="1" applyBorder="1" applyAlignment="1">
      <alignment vertical="center" wrapText="1" readingOrder="1"/>
    </xf>
    <xf numFmtId="0" fontId="5" fillId="3" borderId="1" xfId="3" applyFont="1" applyFill="1" applyBorder="1" applyAlignment="1">
      <alignment horizontal="center" vertical="center" wrapText="1" readingOrder="1"/>
    </xf>
    <xf numFmtId="0" fontId="11" fillId="0" borderId="1" xfId="3" applyFont="1" applyBorder="1" applyAlignment="1">
      <alignment horizontal="center" vertical="center" wrapText="1" readingOrder="1"/>
    </xf>
    <xf numFmtId="0" fontId="15" fillId="0" borderId="1" xfId="3" applyFont="1" applyBorder="1" applyAlignment="1">
      <alignment horizontal="right" vertical="center" wrapText="1" readingOrder="1"/>
    </xf>
    <xf numFmtId="0" fontId="15" fillId="0" borderId="1" xfId="0" applyFont="1" applyBorder="1" applyAlignment="1">
      <alignment horizontal="right" vertical="top" wrapText="1" readingOrder="1"/>
    </xf>
    <xf numFmtId="0" fontId="11" fillId="0" borderId="1" xfId="3" applyFont="1" applyBorder="1" applyAlignment="1">
      <alignment horizontal="right" vertical="center" wrapText="1" readingOrder="1"/>
    </xf>
    <xf numFmtId="0" fontId="12" fillId="0" borderId="1" xfId="3" applyFont="1" applyBorder="1" applyAlignment="1">
      <alignment horizontal="right" vertical="center" wrapText="1" readingOrder="1"/>
    </xf>
    <xf numFmtId="164" fontId="18" fillId="4" borderId="1" xfId="3" applyNumberFormat="1" applyFont="1" applyFill="1" applyBorder="1" applyAlignment="1">
      <alignment vertical="center" wrapText="1" readingOrder="1"/>
    </xf>
    <xf numFmtId="164" fontId="19" fillId="0" borderId="1" xfId="3" applyNumberFormat="1" applyFont="1" applyBorder="1" applyAlignment="1">
      <alignment vertical="center" wrapText="1" readingOrder="1"/>
    </xf>
    <xf numFmtId="165" fontId="20" fillId="4" borderId="1" xfId="3" applyNumberFormat="1" applyFont="1" applyFill="1" applyBorder="1" applyAlignment="1">
      <alignment vertical="center" wrapText="1" readingOrder="1"/>
    </xf>
    <xf numFmtId="164" fontId="20" fillId="4" borderId="1" xfId="3" applyNumberFormat="1" applyFont="1" applyFill="1" applyBorder="1" applyAlignment="1">
      <alignment vertical="center" wrapText="1" readingOrder="1"/>
    </xf>
    <xf numFmtId="164" fontId="19" fillId="0" borderId="1" xfId="3" applyNumberFormat="1" applyFont="1" applyBorder="1" applyAlignment="1">
      <alignment vertical="top" wrapText="1" readingOrder="1"/>
    </xf>
    <xf numFmtId="164" fontId="19" fillId="5" borderId="1" xfId="3" applyNumberFormat="1" applyFont="1" applyFill="1" applyBorder="1" applyAlignment="1">
      <alignment vertical="center" wrapText="1" readingOrder="1"/>
    </xf>
    <xf numFmtId="164" fontId="19" fillId="5" borderId="1" xfId="3" applyNumberFormat="1" applyFont="1" applyFill="1" applyBorder="1" applyAlignment="1">
      <alignment vertical="top" wrapText="1" readingOrder="1"/>
    </xf>
    <xf numFmtId="164" fontId="21" fillId="0" borderId="1" xfId="3" applyNumberFormat="1" applyFont="1" applyBorder="1" applyAlignment="1">
      <alignment vertical="center" wrapText="1" readingOrder="1"/>
    </xf>
    <xf numFmtId="164" fontId="14" fillId="0" borderId="1" xfId="3" applyNumberFormat="1" applyFont="1" applyBorder="1" applyAlignment="1">
      <alignment vertical="center" wrapText="1" readingOrder="1"/>
    </xf>
    <xf numFmtId="0" fontId="22" fillId="0" borderId="3" xfId="3" applyFont="1" applyBorder="1" applyAlignment="1">
      <alignment horizontal="center" vertical="center" wrapText="1" readingOrder="1"/>
    </xf>
    <xf numFmtId="0" fontId="23" fillId="0" borderId="0" xfId="3" applyFont="1" applyBorder="1" applyAlignment="1">
      <alignment horizontal="center" vertical="center" wrapText="1" readingOrder="1"/>
    </xf>
    <xf numFmtId="0" fontId="23" fillId="0" borderId="2" xfId="3" applyFont="1" applyBorder="1" applyAlignment="1">
      <alignment horizontal="center" vertical="center" wrapText="1" readingOrder="1"/>
    </xf>
    <xf numFmtId="0" fontId="4" fillId="2" borderId="1" xfId="3" applyFont="1" applyFill="1" applyBorder="1" applyAlignment="1">
      <alignment horizontal="center" vertical="top" wrapText="1" readingOrder="1"/>
    </xf>
    <xf numFmtId="0" fontId="4" fillId="2" borderId="1" xfId="3" applyFont="1" applyFill="1" applyBorder="1" applyAlignment="1">
      <alignment horizontal="center" vertical="center" wrapText="1" readingOrder="1"/>
    </xf>
    <xf numFmtId="0" fontId="17" fillId="2" borderId="1" xfId="3" applyFont="1" applyFill="1" applyBorder="1" applyAlignment="1">
      <alignment horizontal="center" vertical="center" wrapText="1" readingOrder="1"/>
    </xf>
  </cellXfs>
  <cellStyles count="5">
    <cellStyle name="Comma" xfId="1" builtinId="3"/>
    <cellStyle name="Normal" xfId="0" builtinId="0"/>
    <cellStyle name="Normal 5" xfId="3"/>
    <cellStyle name="Percent" xfId="2" builtinId="5"/>
    <cellStyle name="Percent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amardashvili/AppData/Local/Microsoft/Windows/INetCache/Content.Outlook/MNX7RMGZ/2022%20&#4305;&#4312;&#4323;&#4335;&#4308;&#4322;&#4312;%2031.12.2022%20&#4315;&#4307;&#4306;&#4317;&#4315;&#4304;&#4320;&#4308;&#4317;&#4305;&#4312;&#43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კვარტ. ცვლილ. ნაზარდი"/>
      <sheetName val="2022"/>
      <sheetName val="2022 აპარატი და პროგრამები"/>
      <sheetName val="დეპოზიტები (ნაერთი)2022"/>
      <sheetName val="საპილოტე რეგ. "/>
      <sheetName val="30.11.22"/>
      <sheetName val="OrderInfoSet (2)"/>
    </sheetNames>
    <sheetDataSet>
      <sheetData sheetId="0"/>
      <sheetData sheetId="1"/>
      <sheetData sheetId="2"/>
      <sheetData sheetId="3"/>
      <sheetData sheetId="4">
        <row r="6">
          <cell r="H6">
            <v>8992337.4000000004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88"/>
  <sheetViews>
    <sheetView tabSelected="1" zoomScale="90" zoomScaleNormal="90" workbookViewId="0">
      <selection activeCell="B92" sqref="B92"/>
    </sheetView>
  </sheetViews>
  <sheetFormatPr defaultColWidth="9.1328125" defaultRowHeight="14.25" outlineLevelRow="2" x14ac:dyDescent="0.45"/>
  <cols>
    <col min="1" max="1" width="10" style="1" bestFit="1" customWidth="1"/>
    <col min="2" max="2" width="70.73046875" style="1" customWidth="1"/>
    <col min="3" max="5" width="20.1328125" style="1" customWidth="1"/>
    <col min="6" max="8" width="19" style="1" bestFit="1" customWidth="1"/>
    <col min="9" max="9" width="16.265625" style="1" bestFit="1" customWidth="1"/>
    <col min="10" max="16384" width="9.1328125" style="1"/>
  </cols>
  <sheetData>
    <row r="1" spans="1:9" ht="15.75" x14ac:dyDescent="0.45">
      <c r="A1" s="39" t="s">
        <v>0</v>
      </c>
      <c r="B1" s="39"/>
      <c r="C1" s="39"/>
      <c r="D1" s="39"/>
      <c r="E1" s="39"/>
    </row>
    <row r="2" spans="1:9" ht="15.75" x14ac:dyDescent="0.45">
      <c r="A2" s="40" t="s">
        <v>61</v>
      </c>
      <c r="B2" s="39"/>
      <c r="C2" s="39"/>
      <c r="D2" s="39"/>
      <c r="E2" s="39"/>
    </row>
    <row r="3" spans="1:9" ht="15.75" x14ac:dyDescent="0.45">
      <c r="A3" s="38" t="s">
        <v>60</v>
      </c>
      <c r="B3" s="38"/>
      <c r="C3" s="38"/>
      <c r="D3" s="38"/>
      <c r="E3" s="38"/>
    </row>
    <row r="4" spans="1:9" x14ac:dyDescent="0.45">
      <c r="A4" s="41" t="s">
        <v>1</v>
      </c>
      <c r="B4" s="41"/>
      <c r="C4" s="42" t="s">
        <v>59</v>
      </c>
      <c r="D4" s="43" t="s">
        <v>58</v>
      </c>
      <c r="E4" s="43" t="s">
        <v>2</v>
      </c>
    </row>
    <row r="5" spans="1:9" x14ac:dyDescent="0.45">
      <c r="A5" s="41"/>
      <c r="B5" s="41"/>
      <c r="C5" s="42"/>
      <c r="D5" s="43"/>
      <c r="E5" s="43"/>
    </row>
    <row r="6" spans="1:9" x14ac:dyDescent="0.45">
      <c r="A6" s="41"/>
      <c r="B6" s="41"/>
      <c r="C6" s="42"/>
      <c r="D6" s="43"/>
      <c r="E6" s="43"/>
    </row>
    <row r="7" spans="1:9" s="4" customFormat="1" collapsed="1" x14ac:dyDescent="0.45">
      <c r="A7" s="15" t="s">
        <v>3</v>
      </c>
      <c r="B7" s="16" t="s">
        <v>62</v>
      </c>
      <c r="C7" s="17">
        <f>C8+C15</f>
        <v>273486000</v>
      </c>
      <c r="D7" s="29">
        <f>D8+D15</f>
        <v>294689000</v>
      </c>
      <c r="E7" s="29">
        <f>E8+E15</f>
        <v>232415017.96799999</v>
      </c>
      <c r="F7" s="2"/>
      <c r="G7" s="2"/>
      <c r="H7" s="2"/>
      <c r="I7" s="3"/>
    </row>
    <row r="8" spans="1:9" hidden="1" outlineLevel="1" x14ac:dyDescent="0.45">
      <c r="A8" s="18" t="s">
        <v>4</v>
      </c>
      <c r="B8" s="19" t="s">
        <v>5</v>
      </c>
      <c r="C8" s="5">
        <f>C17+C46</f>
        <v>273466000</v>
      </c>
      <c r="D8" s="30">
        <f>D17+D46</f>
        <v>294472516</v>
      </c>
      <c r="E8" s="30">
        <f>E17+E46</f>
        <v>232200481.06799999</v>
      </c>
    </row>
    <row r="9" spans="1:9" hidden="1" outlineLevel="1" x14ac:dyDescent="0.45">
      <c r="A9" s="18" t="s">
        <v>6</v>
      </c>
      <c r="B9" s="20" t="s">
        <v>7</v>
      </c>
      <c r="C9" s="5">
        <f>C18</f>
        <v>1936000</v>
      </c>
      <c r="D9" s="30">
        <f>D18</f>
        <v>1939000</v>
      </c>
      <c r="E9" s="30">
        <f>E18</f>
        <v>1938975.71</v>
      </c>
    </row>
    <row r="10" spans="1:9" hidden="1" outlineLevel="1" x14ac:dyDescent="0.45">
      <c r="A10" s="18" t="s">
        <v>8</v>
      </c>
      <c r="B10" s="20" t="s">
        <v>9</v>
      </c>
      <c r="C10" s="5">
        <f>C19+C47</f>
        <v>13500000</v>
      </c>
      <c r="D10" s="30">
        <f>D19+D47</f>
        <v>16293516</v>
      </c>
      <c r="E10" s="30">
        <f>E19+E47</f>
        <v>11790005.507999999</v>
      </c>
    </row>
    <row r="11" spans="1:9" hidden="1" outlineLevel="1" x14ac:dyDescent="0.45">
      <c r="A11" s="18" t="s">
        <v>10</v>
      </c>
      <c r="B11" s="21" t="s">
        <v>11</v>
      </c>
      <c r="C11" s="6">
        <f>C48</f>
        <v>138000000</v>
      </c>
      <c r="D11" s="6">
        <f>D48</f>
        <v>152200000</v>
      </c>
      <c r="E11" s="6">
        <f>E48</f>
        <v>147539464.63999999</v>
      </c>
      <c r="G11" s="7"/>
    </row>
    <row r="12" spans="1:9" hidden="1" outlineLevel="1" x14ac:dyDescent="0.45">
      <c r="A12" s="18" t="s">
        <v>12</v>
      </c>
      <c r="B12" s="22" t="s">
        <v>13</v>
      </c>
      <c r="C12" s="37">
        <f>C49</f>
        <v>120000000</v>
      </c>
      <c r="D12" s="37">
        <f t="shared" ref="D12" si="0">D49</f>
        <v>124000000</v>
      </c>
      <c r="E12" s="37">
        <f>E49</f>
        <v>70896485.919999987</v>
      </c>
      <c r="G12" s="7"/>
    </row>
    <row r="13" spans="1:9" hidden="1" outlineLevel="1" x14ac:dyDescent="0.45">
      <c r="A13" s="18" t="s">
        <v>14</v>
      </c>
      <c r="B13" s="20" t="s">
        <v>15</v>
      </c>
      <c r="C13" s="5">
        <f t="shared" ref="C13:D15" si="1">C42</f>
        <v>20000</v>
      </c>
      <c r="D13" s="30">
        <f t="shared" si="1"/>
        <v>20000</v>
      </c>
      <c r="E13" s="30">
        <f>E42</f>
        <v>19948.34</v>
      </c>
      <c r="G13" s="7"/>
    </row>
    <row r="14" spans="1:9" hidden="1" outlineLevel="1" x14ac:dyDescent="0.45">
      <c r="A14" s="18" t="s">
        <v>16</v>
      </c>
      <c r="B14" s="20" t="s">
        <v>17</v>
      </c>
      <c r="C14" s="5">
        <f t="shared" si="1"/>
        <v>10000</v>
      </c>
      <c r="D14" s="30">
        <f t="shared" si="1"/>
        <v>20000</v>
      </c>
      <c r="E14" s="30">
        <f>E43</f>
        <v>15600.95</v>
      </c>
    </row>
    <row r="15" spans="1:9" hidden="1" outlineLevel="1" x14ac:dyDescent="0.45">
      <c r="A15" s="18" t="s">
        <v>18</v>
      </c>
      <c r="B15" s="19" t="s">
        <v>19</v>
      </c>
      <c r="C15" s="5">
        <f t="shared" si="1"/>
        <v>20000</v>
      </c>
      <c r="D15" s="30">
        <f>D44+D50</f>
        <v>216484</v>
      </c>
      <c r="E15" s="30">
        <f>E44+E50</f>
        <v>214536.9</v>
      </c>
      <c r="G15" s="8"/>
    </row>
    <row r="16" spans="1:9" s="11" customFormat="1" collapsed="1" x14ac:dyDescent="0.45">
      <c r="A16" s="23" t="s">
        <v>20</v>
      </c>
      <c r="B16" s="16" t="s">
        <v>21</v>
      </c>
      <c r="C16" s="9">
        <f>C17+C44</f>
        <v>3486000</v>
      </c>
      <c r="D16" s="31">
        <f>D17+D44</f>
        <v>4259000</v>
      </c>
      <c r="E16" s="32">
        <f>E17+E44</f>
        <v>4039903.9879999999</v>
      </c>
      <c r="F16" s="2"/>
      <c r="G16" s="10"/>
      <c r="H16" s="2"/>
      <c r="I16" s="3"/>
    </row>
    <row r="17" spans="1:7" hidden="1" outlineLevel="1" x14ac:dyDescent="0.45">
      <c r="A17" s="18" t="s">
        <v>4</v>
      </c>
      <c r="B17" s="19" t="s">
        <v>5</v>
      </c>
      <c r="C17" s="5">
        <f>C18+C19+C42+C43</f>
        <v>3466000</v>
      </c>
      <c r="D17" s="30">
        <f>D18+D19+D42+D43</f>
        <v>4159450</v>
      </c>
      <c r="E17" s="30">
        <f>E18+E19+E42+E43</f>
        <v>3942230.088</v>
      </c>
    </row>
    <row r="18" spans="1:7" hidden="1" outlineLevel="1" x14ac:dyDescent="0.45">
      <c r="A18" s="18" t="s">
        <v>6</v>
      </c>
      <c r="B18" s="20" t="s">
        <v>7</v>
      </c>
      <c r="C18" s="5">
        <v>1936000</v>
      </c>
      <c r="D18" s="30">
        <v>1939000</v>
      </c>
      <c r="E18" s="30">
        <v>1938975.71</v>
      </c>
      <c r="G18" s="12"/>
    </row>
    <row r="19" spans="1:7" hidden="1" outlineLevel="1" collapsed="1" x14ac:dyDescent="0.45">
      <c r="A19" s="18" t="s">
        <v>8</v>
      </c>
      <c r="B19" s="20" t="s">
        <v>9</v>
      </c>
      <c r="C19" s="5">
        <f>C20+C21+C24+C37+C40+C41+C38+C39</f>
        <v>1500000</v>
      </c>
      <c r="D19" s="30">
        <f>D20+D21+D24+D37+D40+D41+D38+D39</f>
        <v>2180450</v>
      </c>
      <c r="E19" s="30">
        <f>E20+E21+E24+E37+E40+E41+E38+E39</f>
        <v>1967705.088</v>
      </c>
      <c r="F19" s="8"/>
      <c r="G19" s="8"/>
    </row>
    <row r="20" spans="1:7" hidden="1" outlineLevel="2" x14ac:dyDescent="0.45">
      <c r="A20" s="18"/>
      <c r="B20" s="24" t="s">
        <v>22</v>
      </c>
      <c r="C20" s="5">
        <v>450120</v>
      </c>
      <c r="D20" s="30">
        <v>1054668.3600000001</v>
      </c>
      <c r="E20" s="30">
        <v>1054538.56</v>
      </c>
    </row>
    <row r="21" spans="1:7" hidden="1" outlineLevel="2" x14ac:dyDescent="0.45">
      <c r="A21" s="18"/>
      <c r="B21" s="24" t="s">
        <v>23</v>
      </c>
      <c r="C21" s="5"/>
      <c r="D21" s="30">
        <f>D22+D23</f>
        <v>90</v>
      </c>
      <c r="E21" s="30">
        <f>E22+E23</f>
        <v>90</v>
      </c>
    </row>
    <row r="22" spans="1:7" hidden="1" outlineLevel="2" x14ac:dyDescent="0.45">
      <c r="A22" s="18"/>
      <c r="B22" s="25" t="s">
        <v>24</v>
      </c>
      <c r="C22" s="5"/>
      <c r="D22" s="30">
        <v>90</v>
      </c>
      <c r="E22" s="30">
        <v>90</v>
      </c>
    </row>
    <row r="23" spans="1:7" hidden="1" outlineLevel="2" x14ac:dyDescent="0.45">
      <c r="A23" s="18"/>
      <c r="B23" s="25" t="s">
        <v>25</v>
      </c>
      <c r="C23" s="5"/>
      <c r="D23" s="30"/>
      <c r="E23" s="30"/>
    </row>
    <row r="24" spans="1:7" hidden="1" outlineLevel="2" x14ac:dyDescent="0.45">
      <c r="A24" s="18"/>
      <c r="B24" s="25" t="s">
        <v>26</v>
      </c>
      <c r="C24" s="5">
        <f>SUM(C25:C36)</f>
        <v>104890</v>
      </c>
      <c r="D24" s="30">
        <f>SUM(D25:D36)</f>
        <v>163689.20000000001</v>
      </c>
      <c r="E24" s="33">
        <f>SUM(E25:E36)</f>
        <v>150413.04800000001</v>
      </c>
    </row>
    <row r="25" spans="1:7" ht="23.25" hidden="1" outlineLevel="2" x14ac:dyDescent="0.45">
      <c r="A25" s="18"/>
      <c r="B25" s="25" t="s">
        <v>27</v>
      </c>
      <c r="C25" s="5">
        <v>234</v>
      </c>
      <c r="D25" s="30">
        <v>569</v>
      </c>
      <c r="E25" s="34">
        <v>569</v>
      </c>
    </row>
    <row r="26" spans="1:7" ht="23.25" hidden="1" outlineLevel="2" x14ac:dyDescent="0.45">
      <c r="A26" s="18"/>
      <c r="B26" s="25" t="s">
        <v>28</v>
      </c>
      <c r="C26" s="13"/>
      <c r="D26" s="33"/>
      <c r="E26" s="35"/>
    </row>
    <row r="27" spans="1:7" ht="23.25" hidden="1" outlineLevel="2" x14ac:dyDescent="0.45">
      <c r="A27" s="18"/>
      <c r="B27" s="25" t="s">
        <v>29</v>
      </c>
      <c r="C27" s="5">
        <v>1979</v>
      </c>
      <c r="D27" s="30">
        <v>3805</v>
      </c>
      <c r="E27" s="34">
        <v>3805</v>
      </c>
      <c r="F27" s="8"/>
    </row>
    <row r="28" spans="1:7" hidden="1" outlineLevel="2" x14ac:dyDescent="0.45">
      <c r="A28" s="18"/>
      <c r="B28" s="25" t="s">
        <v>30</v>
      </c>
      <c r="C28" s="5">
        <v>1200</v>
      </c>
      <c r="D28" s="30">
        <v>5625</v>
      </c>
      <c r="E28" s="34">
        <v>5625</v>
      </c>
      <c r="F28" s="8"/>
    </row>
    <row r="29" spans="1:7" hidden="1" outlineLevel="2" x14ac:dyDescent="0.45">
      <c r="A29" s="18"/>
      <c r="B29" s="25" t="s">
        <v>31</v>
      </c>
      <c r="C29" s="5"/>
      <c r="D29" s="30">
        <v>16409.2</v>
      </c>
      <c r="E29" s="34">
        <v>16409.2</v>
      </c>
    </row>
    <row r="30" spans="1:7" hidden="1" outlineLevel="2" x14ac:dyDescent="0.45">
      <c r="A30" s="18"/>
      <c r="B30" s="25" t="s">
        <v>32</v>
      </c>
      <c r="C30" s="5"/>
      <c r="D30" s="30">
        <v>1343.2</v>
      </c>
      <c r="E30" s="34">
        <v>1343.2</v>
      </c>
    </row>
    <row r="31" spans="1:7" hidden="1" outlineLevel="2" x14ac:dyDescent="0.45">
      <c r="A31" s="18"/>
      <c r="B31" s="25" t="s">
        <v>33</v>
      </c>
      <c r="C31" s="5">
        <v>15</v>
      </c>
      <c r="D31" s="30">
        <v>419.44</v>
      </c>
      <c r="E31" s="34">
        <v>419.44</v>
      </c>
    </row>
    <row r="32" spans="1:7" hidden="1" outlineLevel="2" x14ac:dyDescent="0.45">
      <c r="A32" s="18"/>
      <c r="B32" s="25" t="s">
        <v>34</v>
      </c>
      <c r="C32" s="5">
        <v>257</v>
      </c>
      <c r="D32" s="30">
        <v>15633.08</v>
      </c>
      <c r="E32" s="34">
        <v>15633.08</v>
      </c>
      <c r="F32" s="8"/>
    </row>
    <row r="33" spans="1:9" ht="23.25" hidden="1" outlineLevel="2" x14ac:dyDescent="0.45">
      <c r="A33" s="18"/>
      <c r="B33" s="25" t="s">
        <v>35</v>
      </c>
      <c r="C33" s="5"/>
      <c r="D33" s="30">
        <v>185</v>
      </c>
      <c r="E33" s="34">
        <v>185</v>
      </c>
    </row>
    <row r="34" spans="1:9" hidden="1" outlineLevel="2" x14ac:dyDescent="0.45">
      <c r="A34" s="18"/>
      <c r="B34" s="26" t="s">
        <v>36</v>
      </c>
      <c r="C34" s="5">
        <v>28290</v>
      </c>
      <c r="D34" s="30">
        <v>32812.99</v>
      </c>
      <c r="E34" s="34">
        <v>26232.18</v>
      </c>
    </row>
    <row r="35" spans="1:9" hidden="1" outlineLevel="2" x14ac:dyDescent="0.45">
      <c r="A35" s="18"/>
      <c r="B35" s="25" t="s">
        <v>37</v>
      </c>
      <c r="C35" s="5">
        <v>2500</v>
      </c>
      <c r="D35" s="30">
        <v>2500</v>
      </c>
      <c r="E35" s="34">
        <v>1654.008</v>
      </c>
    </row>
    <row r="36" spans="1:9" hidden="1" outlineLevel="2" x14ac:dyDescent="0.45">
      <c r="A36" s="18"/>
      <c r="B36" s="25" t="s">
        <v>38</v>
      </c>
      <c r="C36" s="5">
        <v>70415</v>
      </c>
      <c r="D36" s="30">
        <v>84387.29</v>
      </c>
      <c r="E36" s="34">
        <v>78537.94</v>
      </c>
    </row>
    <row r="37" spans="1:9" hidden="1" outlineLevel="2" x14ac:dyDescent="0.45">
      <c r="A37" s="18"/>
      <c r="B37" s="24" t="s">
        <v>39</v>
      </c>
      <c r="C37" s="5">
        <v>2240</v>
      </c>
      <c r="D37" s="30">
        <v>4715.75</v>
      </c>
      <c r="E37" s="34">
        <v>4707.75</v>
      </c>
    </row>
    <row r="38" spans="1:9" hidden="1" outlineLevel="2" x14ac:dyDescent="0.45">
      <c r="A38" s="18"/>
      <c r="B38" s="24" t="s">
        <v>40</v>
      </c>
      <c r="C38" s="5">
        <v>3000</v>
      </c>
      <c r="D38" s="30">
        <v>3000</v>
      </c>
      <c r="E38" s="34">
        <v>460</v>
      </c>
    </row>
    <row r="39" spans="1:9" hidden="1" outlineLevel="2" x14ac:dyDescent="0.45">
      <c r="A39" s="18"/>
      <c r="B39" s="27" t="s">
        <v>41</v>
      </c>
      <c r="C39" s="5"/>
      <c r="D39" s="30">
        <v>3015</v>
      </c>
      <c r="E39" s="34">
        <v>3015</v>
      </c>
    </row>
    <row r="40" spans="1:9" hidden="1" outlineLevel="2" x14ac:dyDescent="0.45">
      <c r="A40" s="18"/>
      <c r="B40" s="24" t="s">
        <v>42</v>
      </c>
      <c r="C40" s="5">
        <v>103523</v>
      </c>
      <c r="D40" s="30">
        <v>139596.16</v>
      </c>
      <c r="E40" s="34">
        <v>107331.87</v>
      </c>
      <c r="F40" s="7"/>
    </row>
    <row r="41" spans="1:9" hidden="1" outlineLevel="2" x14ac:dyDescent="0.45">
      <c r="A41" s="18"/>
      <c r="B41" s="24" t="s">
        <v>43</v>
      </c>
      <c r="C41" s="5">
        <f>668174+168053</f>
        <v>836227</v>
      </c>
      <c r="D41" s="30">
        <f>648251.68+163423.85</f>
        <v>811675.53</v>
      </c>
      <c r="E41" s="34">
        <v>647148.86</v>
      </c>
      <c r="G41" s="12"/>
    </row>
    <row r="42" spans="1:9" hidden="1" outlineLevel="1" x14ac:dyDescent="0.45">
      <c r="A42" s="18" t="s">
        <v>14</v>
      </c>
      <c r="B42" s="20" t="s">
        <v>15</v>
      </c>
      <c r="C42" s="5">
        <v>20000</v>
      </c>
      <c r="D42" s="30">
        <v>20000</v>
      </c>
      <c r="E42" s="30">
        <v>19948.34</v>
      </c>
    </row>
    <row r="43" spans="1:9" hidden="1" outlineLevel="1" x14ac:dyDescent="0.45">
      <c r="A43" s="18" t="s">
        <v>16</v>
      </c>
      <c r="B43" s="20" t="s">
        <v>17</v>
      </c>
      <c r="C43" s="5">
        <v>10000</v>
      </c>
      <c r="D43" s="30">
        <v>20000</v>
      </c>
      <c r="E43" s="30">
        <v>15600.95</v>
      </c>
    </row>
    <row r="44" spans="1:9" hidden="1" outlineLevel="1" x14ac:dyDescent="0.45">
      <c r="A44" s="18" t="s">
        <v>18</v>
      </c>
      <c r="B44" s="19" t="s">
        <v>19</v>
      </c>
      <c r="C44" s="5">
        <v>20000</v>
      </c>
      <c r="D44" s="30">
        <v>99550</v>
      </c>
      <c r="E44" s="30">
        <v>97673.9</v>
      </c>
    </row>
    <row r="45" spans="1:9" collapsed="1" x14ac:dyDescent="0.45">
      <c r="A45" s="23" t="s">
        <v>44</v>
      </c>
      <c r="B45" s="16" t="s">
        <v>45</v>
      </c>
      <c r="C45" s="9">
        <f>C46+C50+C59</f>
        <v>270000000</v>
      </c>
      <c r="D45" s="32">
        <f>D46+D50</f>
        <v>290430000</v>
      </c>
      <c r="E45" s="32">
        <f>E46+E50</f>
        <v>228375113.97999999</v>
      </c>
      <c r="F45" s="2"/>
      <c r="G45" s="2"/>
      <c r="H45" s="2"/>
      <c r="I45" s="3"/>
    </row>
    <row r="46" spans="1:9" hidden="1" outlineLevel="1" x14ac:dyDescent="0.45">
      <c r="A46" s="18" t="s">
        <v>4</v>
      </c>
      <c r="B46" s="19" t="s">
        <v>5</v>
      </c>
      <c r="C46" s="5">
        <f>C52+C71+C65+C58+C61</f>
        <v>270000000</v>
      </c>
      <c r="D46" s="30">
        <f>D52+D71+D65+D58+D61</f>
        <v>290313066</v>
      </c>
      <c r="E46" s="36">
        <f>E52+E57+E65+E61+E71</f>
        <v>228258250.97999999</v>
      </c>
      <c r="G46" s="2"/>
    </row>
    <row r="47" spans="1:9" hidden="1" outlineLevel="1" x14ac:dyDescent="0.45">
      <c r="A47" s="18" t="s">
        <v>8</v>
      </c>
      <c r="B47" s="20" t="s">
        <v>9</v>
      </c>
      <c r="C47" s="5">
        <f>C53+C66+C72</f>
        <v>12000000</v>
      </c>
      <c r="D47" s="30">
        <f>D53+D66+D72</f>
        <v>14113066</v>
      </c>
      <c r="E47" s="30">
        <f>E53+E66+E72</f>
        <v>9822300.4199999999</v>
      </c>
      <c r="F47" s="8"/>
      <c r="G47" s="2"/>
    </row>
    <row r="48" spans="1:9" hidden="1" outlineLevel="1" x14ac:dyDescent="0.45">
      <c r="A48" s="18" t="s">
        <v>10</v>
      </c>
      <c r="B48" s="21" t="s">
        <v>11</v>
      </c>
      <c r="C48" s="6">
        <f>C54+C67+C73+C59</f>
        <v>138000000</v>
      </c>
      <c r="D48" s="6">
        <f>D54+D67+D73+D59</f>
        <v>152200000</v>
      </c>
      <c r="E48" s="6">
        <f>E54+E67+E73+E59</f>
        <v>147539464.63999999</v>
      </c>
      <c r="F48" s="8"/>
      <c r="G48" s="2"/>
    </row>
    <row r="49" spans="1:9" hidden="1" outlineLevel="1" x14ac:dyDescent="0.45">
      <c r="A49" s="18" t="s">
        <v>12</v>
      </c>
      <c r="B49" s="22" t="s">
        <v>13</v>
      </c>
      <c r="C49" s="37">
        <f>C55+C68+C74</f>
        <v>120000000</v>
      </c>
      <c r="D49" s="37">
        <f>D63+D68+D74</f>
        <v>124000000</v>
      </c>
      <c r="E49" s="37">
        <f>E63+E68+E74</f>
        <v>70896485.919999987</v>
      </c>
      <c r="F49" s="7"/>
      <c r="G49" s="2"/>
    </row>
    <row r="50" spans="1:9" hidden="1" outlineLevel="1" x14ac:dyDescent="0.45">
      <c r="A50" s="18" t="s">
        <v>18</v>
      </c>
      <c r="B50" s="19" t="s">
        <v>19</v>
      </c>
      <c r="C50" s="5">
        <f>C56+C69+C75</f>
        <v>0</v>
      </c>
      <c r="D50" s="30">
        <f>D56+D69+D75</f>
        <v>116934</v>
      </c>
      <c r="E50" s="30">
        <f>E56+E69+E75</f>
        <v>116863</v>
      </c>
      <c r="F50" s="3"/>
    </row>
    <row r="51" spans="1:9" collapsed="1" x14ac:dyDescent="0.45">
      <c r="A51" s="23" t="s">
        <v>46</v>
      </c>
      <c r="B51" s="16" t="s">
        <v>47</v>
      </c>
      <c r="C51" s="9">
        <f>C52</f>
        <v>125000000</v>
      </c>
      <c r="D51" s="32">
        <f>D52+D56</f>
        <v>129230000</v>
      </c>
      <c r="E51" s="32">
        <f>E52+E56</f>
        <v>125877125.15000001</v>
      </c>
      <c r="F51" s="2"/>
      <c r="G51" s="10"/>
      <c r="H51" s="2"/>
      <c r="I51" s="3"/>
    </row>
    <row r="52" spans="1:9" hidden="1" outlineLevel="1" x14ac:dyDescent="0.45">
      <c r="A52" s="18" t="s">
        <v>4</v>
      </c>
      <c r="B52" s="19" t="s">
        <v>5</v>
      </c>
      <c r="C52" s="5">
        <f>C53+C54</f>
        <v>125000000</v>
      </c>
      <c r="D52" s="30">
        <f>D53+D54+D55</f>
        <v>129179166</v>
      </c>
      <c r="E52" s="36">
        <f>E53+E54+E55</f>
        <v>125826291.15000001</v>
      </c>
    </row>
    <row r="53" spans="1:9" hidden="1" outlineLevel="1" x14ac:dyDescent="0.45">
      <c r="A53" s="18" t="s">
        <v>8</v>
      </c>
      <c r="B53" s="20" t="s">
        <v>9</v>
      </c>
      <c r="C53" s="5">
        <v>7000000</v>
      </c>
      <c r="D53" s="30">
        <v>9179166</v>
      </c>
      <c r="E53" s="30">
        <v>8333449.4800000004</v>
      </c>
      <c r="F53" s="8"/>
    </row>
    <row r="54" spans="1:9" hidden="1" outlineLevel="1" x14ac:dyDescent="0.45">
      <c r="A54" s="18" t="s">
        <v>10</v>
      </c>
      <c r="B54" s="21" t="s">
        <v>11</v>
      </c>
      <c r="C54" s="6">
        <v>118000000</v>
      </c>
      <c r="D54" s="6">
        <v>120000000</v>
      </c>
      <c r="E54" s="6">
        <v>117492841.67</v>
      </c>
      <c r="F54" s="8"/>
      <c r="G54" s="7"/>
    </row>
    <row r="55" spans="1:9" hidden="1" outlineLevel="1" x14ac:dyDescent="0.45">
      <c r="A55" s="18" t="s">
        <v>12</v>
      </c>
      <c r="B55" s="22" t="s">
        <v>13</v>
      </c>
      <c r="C55" s="5"/>
      <c r="D55" s="30"/>
      <c r="E55" s="30"/>
    </row>
    <row r="56" spans="1:9" hidden="1" outlineLevel="1" x14ac:dyDescent="0.45">
      <c r="A56" s="18" t="s">
        <v>18</v>
      </c>
      <c r="B56" s="19" t="s">
        <v>19</v>
      </c>
      <c r="C56" s="5">
        <v>0</v>
      </c>
      <c r="D56" s="30">
        <v>50834</v>
      </c>
      <c r="E56" s="30">
        <v>50834</v>
      </c>
      <c r="F56" s="3"/>
      <c r="G56" s="14"/>
    </row>
    <row r="57" spans="1:9" ht="28.5" collapsed="1" x14ac:dyDescent="0.45">
      <c r="A57" s="23" t="s">
        <v>48</v>
      </c>
      <c r="B57" s="16" t="s">
        <v>49</v>
      </c>
      <c r="C57" s="9">
        <f>C58</f>
        <v>0</v>
      </c>
      <c r="D57" s="32">
        <f t="shared" ref="D57:E58" si="2">D58</f>
        <v>7200000</v>
      </c>
      <c r="E57" s="32">
        <f>E58</f>
        <v>7144314.8499999996</v>
      </c>
      <c r="F57" s="2"/>
      <c r="G57" s="2"/>
      <c r="H57" s="2"/>
      <c r="I57" s="3"/>
    </row>
    <row r="58" spans="1:9" hidden="1" outlineLevel="1" x14ac:dyDescent="0.45">
      <c r="A58" s="24"/>
      <c r="B58" s="28" t="s">
        <v>50</v>
      </c>
      <c r="C58" s="5">
        <f>C59</f>
        <v>0</v>
      </c>
      <c r="D58" s="30">
        <f t="shared" si="2"/>
        <v>7200000</v>
      </c>
      <c r="E58" s="30">
        <f t="shared" si="2"/>
        <v>7144314.8499999996</v>
      </c>
      <c r="F58" s="3"/>
    </row>
    <row r="59" spans="1:9" hidden="1" outlineLevel="1" x14ac:dyDescent="0.45">
      <c r="A59" s="18" t="s">
        <v>10</v>
      </c>
      <c r="B59" s="21" t="s">
        <v>11</v>
      </c>
      <c r="C59" s="6"/>
      <c r="D59" s="6">
        <v>7200000</v>
      </c>
      <c r="E59" s="6">
        <v>7144314.8499999996</v>
      </c>
      <c r="F59" s="3"/>
    </row>
    <row r="60" spans="1:9" ht="28.5" collapsed="1" x14ac:dyDescent="0.45">
      <c r="A60" s="23" t="s">
        <v>51</v>
      </c>
      <c r="B60" s="16" t="s">
        <v>49</v>
      </c>
      <c r="C60" s="9">
        <f>C61</f>
        <v>0</v>
      </c>
      <c r="D60" s="32">
        <f t="shared" ref="D60:E60" si="3">D61</f>
        <v>9000000</v>
      </c>
      <c r="E60" s="32">
        <f t="shared" si="3"/>
        <v>8992337.4000000004</v>
      </c>
      <c r="F60" s="2"/>
      <c r="G60" s="2"/>
      <c r="H60" s="2"/>
      <c r="I60" s="3"/>
    </row>
    <row r="61" spans="1:9" hidden="1" outlineLevel="1" x14ac:dyDescent="0.45">
      <c r="A61" s="24"/>
      <c r="B61" s="28" t="s">
        <v>50</v>
      </c>
      <c r="C61" s="5">
        <f t="shared" ref="C61:E61" si="4">C63</f>
        <v>0</v>
      </c>
      <c r="D61" s="30">
        <f t="shared" si="4"/>
        <v>9000000</v>
      </c>
      <c r="E61" s="30">
        <f t="shared" si="4"/>
        <v>8992337.4000000004</v>
      </c>
      <c r="F61" s="3"/>
    </row>
    <row r="62" spans="1:9" hidden="1" outlineLevel="1" x14ac:dyDescent="0.45">
      <c r="A62" s="18">
        <v>2.5</v>
      </c>
      <c r="B62" s="21" t="s">
        <v>11</v>
      </c>
      <c r="C62" s="5"/>
      <c r="D62" s="30"/>
      <c r="E62" s="30"/>
      <c r="F62" s="3"/>
    </row>
    <row r="63" spans="1:9" hidden="1" outlineLevel="1" x14ac:dyDescent="0.45">
      <c r="A63" s="18">
        <v>2.6</v>
      </c>
      <c r="B63" s="22" t="s">
        <v>13</v>
      </c>
      <c r="C63" s="5"/>
      <c r="D63" s="37">
        <v>9000000</v>
      </c>
      <c r="E63" s="37">
        <f>'[1]საპილოტე რეგ. '!H6</f>
        <v>8992337.4000000004</v>
      </c>
      <c r="F63" s="3"/>
    </row>
    <row r="64" spans="1:9" collapsed="1" x14ac:dyDescent="0.45">
      <c r="A64" s="23" t="s">
        <v>52</v>
      </c>
      <c r="B64" s="16" t="s">
        <v>63</v>
      </c>
      <c r="C64" s="9">
        <f>C65</f>
        <v>100000000</v>
      </c>
      <c r="D64" s="32">
        <f>D65+D69</f>
        <v>100000000</v>
      </c>
      <c r="E64" s="32">
        <f>E65+E69</f>
        <v>55068698.519999996</v>
      </c>
      <c r="F64" s="2"/>
      <c r="G64" s="2"/>
      <c r="H64" s="2"/>
      <c r="I64" s="3"/>
    </row>
    <row r="65" spans="1:9" hidden="1" outlineLevel="1" x14ac:dyDescent="0.45">
      <c r="A65" s="18" t="s">
        <v>4</v>
      </c>
      <c r="B65" s="19" t="s">
        <v>5</v>
      </c>
      <c r="C65" s="5">
        <f>C66+C67+C68</f>
        <v>100000000</v>
      </c>
      <c r="D65" s="30">
        <f>D66+D67+D68</f>
        <v>100000000</v>
      </c>
      <c r="E65" s="36">
        <f>E66+E67+E68</f>
        <v>55068698.519999996</v>
      </c>
    </row>
    <row r="66" spans="1:9" hidden="1" outlineLevel="1" x14ac:dyDescent="0.45">
      <c r="A66" s="18" t="s">
        <v>8</v>
      </c>
      <c r="B66" s="20" t="s">
        <v>9</v>
      </c>
      <c r="C66" s="5"/>
      <c r="D66" s="30"/>
      <c r="E66" s="30"/>
      <c r="F66" s="8"/>
    </row>
    <row r="67" spans="1:9" hidden="1" outlineLevel="1" x14ac:dyDescent="0.45">
      <c r="A67" s="18" t="s">
        <v>10</v>
      </c>
      <c r="B67" s="21" t="s">
        <v>11</v>
      </c>
      <c r="C67" s="5"/>
      <c r="D67" s="30"/>
      <c r="E67" s="30"/>
      <c r="F67" s="8"/>
      <c r="G67" s="7"/>
    </row>
    <row r="68" spans="1:9" hidden="1" outlineLevel="1" x14ac:dyDescent="0.45">
      <c r="A68" s="18" t="s">
        <v>12</v>
      </c>
      <c r="B68" s="22" t="s">
        <v>13</v>
      </c>
      <c r="C68" s="37">
        <v>100000000</v>
      </c>
      <c r="D68" s="37">
        <v>100000000</v>
      </c>
      <c r="E68" s="37">
        <v>55068698.519999996</v>
      </c>
    </row>
    <row r="69" spans="1:9" hidden="1" outlineLevel="1" x14ac:dyDescent="0.45">
      <c r="A69" s="18" t="s">
        <v>18</v>
      </c>
      <c r="B69" s="19" t="s">
        <v>19</v>
      </c>
      <c r="C69" s="5"/>
      <c r="D69" s="30"/>
      <c r="E69" s="30"/>
      <c r="F69" s="3"/>
    </row>
    <row r="70" spans="1:9" ht="28.5" collapsed="1" x14ac:dyDescent="0.45">
      <c r="A70" s="23" t="s">
        <v>53</v>
      </c>
      <c r="B70" s="16" t="s">
        <v>54</v>
      </c>
      <c r="C70" s="9">
        <f>C71+C75</f>
        <v>45000000</v>
      </c>
      <c r="D70" s="32">
        <f>D71+D75</f>
        <v>45000000</v>
      </c>
      <c r="E70" s="32">
        <f>E71+E75</f>
        <v>31292638.060000002</v>
      </c>
      <c r="F70" s="2"/>
      <c r="G70" s="2"/>
      <c r="H70" s="2"/>
      <c r="I70" s="3"/>
    </row>
    <row r="71" spans="1:9" hidden="1" outlineLevel="1" x14ac:dyDescent="0.45">
      <c r="A71" s="18" t="s">
        <v>4</v>
      </c>
      <c r="B71" s="19" t="s">
        <v>5</v>
      </c>
      <c r="C71" s="5">
        <f>C72+C73+C74</f>
        <v>45000000</v>
      </c>
      <c r="D71" s="30">
        <f>D72+D73+D74</f>
        <v>44933900</v>
      </c>
      <c r="E71" s="36">
        <f>E72+E73+E74</f>
        <v>31226609.060000002</v>
      </c>
    </row>
    <row r="72" spans="1:9" hidden="1" outlineLevel="1" x14ac:dyDescent="0.45">
      <c r="A72" s="18" t="s">
        <v>8</v>
      </c>
      <c r="B72" s="20" t="s">
        <v>9</v>
      </c>
      <c r="C72" s="5">
        <f>C78+C84</f>
        <v>5000000</v>
      </c>
      <c r="D72" s="30">
        <f t="shared" ref="D72" si="5">D78+D84</f>
        <v>4933900</v>
      </c>
      <c r="E72" s="30">
        <f>E78+E84</f>
        <v>1488850.94</v>
      </c>
      <c r="F72" s="8"/>
    </row>
    <row r="73" spans="1:9" hidden="1" outlineLevel="1" x14ac:dyDescent="0.45">
      <c r="A73" s="18" t="s">
        <v>10</v>
      </c>
      <c r="B73" s="21" t="s">
        <v>11</v>
      </c>
      <c r="C73" s="6">
        <f>C79+C85</f>
        <v>20000000</v>
      </c>
      <c r="D73" s="6">
        <f>D79+D85</f>
        <v>25000000</v>
      </c>
      <c r="E73" s="6">
        <f>E79+E85</f>
        <v>22902308.120000001</v>
      </c>
      <c r="F73" s="8"/>
      <c r="G73" s="7"/>
    </row>
    <row r="74" spans="1:9" hidden="1" outlineLevel="1" x14ac:dyDescent="0.45">
      <c r="A74" s="18" t="s">
        <v>12</v>
      </c>
      <c r="B74" s="22" t="s">
        <v>13</v>
      </c>
      <c r="C74" s="37">
        <f>C80+C86</f>
        <v>20000000</v>
      </c>
      <c r="D74" s="37">
        <f>D80+D86</f>
        <v>15000000</v>
      </c>
      <c r="E74" s="37">
        <f>E80+E86</f>
        <v>6835450</v>
      </c>
    </row>
    <row r="75" spans="1:9" hidden="1" outlineLevel="1" x14ac:dyDescent="0.45">
      <c r="A75" s="18" t="s">
        <v>18</v>
      </c>
      <c r="B75" s="19" t="s">
        <v>19</v>
      </c>
      <c r="C75" s="5">
        <f>C81+C87</f>
        <v>0</v>
      </c>
      <c r="D75" s="30">
        <f>D81+D87</f>
        <v>66100</v>
      </c>
      <c r="E75" s="30">
        <f>E81+E87</f>
        <v>66029</v>
      </c>
      <c r="F75" s="3"/>
    </row>
    <row r="76" spans="1:9" ht="28.5" collapsed="1" x14ac:dyDescent="0.45">
      <c r="A76" s="23" t="s">
        <v>55</v>
      </c>
      <c r="B76" s="16" t="s">
        <v>56</v>
      </c>
      <c r="C76" s="9">
        <f>C77+C81</f>
        <v>25000000</v>
      </c>
      <c r="D76" s="32">
        <f>D77+D81</f>
        <v>36835450</v>
      </c>
      <c r="E76" s="32">
        <f>E77+E81</f>
        <v>31292638.060000002</v>
      </c>
      <c r="F76" s="2"/>
      <c r="G76" s="10"/>
      <c r="H76" s="2"/>
      <c r="I76" s="3"/>
    </row>
    <row r="77" spans="1:9" hidden="1" outlineLevel="1" x14ac:dyDescent="0.45">
      <c r="A77" s="18" t="s">
        <v>4</v>
      </c>
      <c r="B77" s="19" t="s">
        <v>5</v>
      </c>
      <c r="C77" s="5">
        <f>C78+C79</f>
        <v>25000000</v>
      </c>
      <c r="D77" s="30">
        <f>D78+D79+D80</f>
        <v>36769350</v>
      </c>
      <c r="E77" s="36">
        <f>E78+E79+E80</f>
        <v>31226609.060000002</v>
      </c>
    </row>
    <row r="78" spans="1:9" hidden="1" outlineLevel="1" x14ac:dyDescent="0.45">
      <c r="A78" s="18" t="s">
        <v>8</v>
      </c>
      <c r="B78" s="20" t="s">
        <v>9</v>
      </c>
      <c r="C78" s="5">
        <v>5000000</v>
      </c>
      <c r="D78" s="30">
        <v>4933900</v>
      </c>
      <c r="E78" s="30">
        <v>1488850.94</v>
      </c>
      <c r="F78" s="8"/>
    </row>
    <row r="79" spans="1:9" hidden="1" outlineLevel="1" x14ac:dyDescent="0.45">
      <c r="A79" s="18" t="s">
        <v>10</v>
      </c>
      <c r="B79" s="21" t="s">
        <v>11</v>
      </c>
      <c r="C79" s="6">
        <v>20000000</v>
      </c>
      <c r="D79" s="6">
        <v>25000000</v>
      </c>
      <c r="E79" s="6">
        <v>22902308.120000001</v>
      </c>
      <c r="F79" s="8"/>
      <c r="G79" s="7"/>
    </row>
    <row r="80" spans="1:9" hidden="1" outlineLevel="1" x14ac:dyDescent="0.45">
      <c r="A80" s="18" t="s">
        <v>12</v>
      </c>
      <c r="B80" s="22" t="s">
        <v>13</v>
      </c>
      <c r="C80" s="37"/>
      <c r="D80" s="37">
        <v>6835450</v>
      </c>
      <c r="E80" s="37">
        <v>6835450</v>
      </c>
    </row>
    <row r="81" spans="1:9" hidden="1" outlineLevel="1" x14ac:dyDescent="0.45">
      <c r="A81" s="18" t="s">
        <v>18</v>
      </c>
      <c r="B81" s="19" t="s">
        <v>19</v>
      </c>
      <c r="C81" s="5"/>
      <c r="D81" s="30">
        <v>66100</v>
      </c>
      <c r="E81" s="30">
        <v>66029</v>
      </c>
      <c r="F81" s="3"/>
    </row>
    <row r="82" spans="1:9" ht="28.5" collapsed="1" x14ac:dyDescent="0.45">
      <c r="A82" s="23" t="s">
        <v>57</v>
      </c>
      <c r="B82" s="16" t="s">
        <v>64</v>
      </c>
      <c r="C82" s="9">
        <f>C83</f>
        <v>20000000</v>
      </c>
      <c r="D82" s="32">
        <f>D83+D87</f>
        <v>8164550</v>
      </c>
      <c r="E82" s="32">
        <f>E83+E87</f>
        <v>0</v>
      </c>
      <c r="F82" s="2"/>
      <c r="G82" s="2"/>
      <c r="H82" s="2"/>
      <c r="I82" s="3"/>
    </row>
    <row r="83" spans="1:9" hidden="1" outlineLevel="1" x14ac:dyDescent="0.45">
      <c r="A83" s="18" t="s">
        <v>4</v>
      </c>
      <c r="B83" s="19" t="s">
        <v>5</v>
      </c>
      <c r="C83" s="5">
        <f>C84+C85+C86</f>
        <v>20000000</v>
      </c>
      <c r="D83" s="30">
        <f>D84+D85+D86</f>
        <v>8164550</v>
      </c>
      <c r="E83" s="36">
        <f>E84+E85+E86</f>
        <v>0</v>
      </c>
    </row>
    <row r="84" spans="1:9" hidden="1" outlineLevel="1" x14ac:dyDescent="0.45">
      <c r="A84" s="18" t="s">
        <v>8</v>
      </c>
      <c r="B84" s="20" t="s">
        <v>9</v>
      </c>
      <c r="C84" s="5"/>
      <c r="D84" s="30"/>
      <c r="E84" s="30"/>
      <c r="F84" s="8"/>
    </row>
    <row r="85" spans="1:9" hidden="1" outlineLevel="1" x14ac:dyDescent="0.45">
      <c r="A85" s="18" t="s">
        <v>10</v>
      </c>
      <c r="B85" s="21" t="s">
        <v>11</v>
      </c>
      <c r="C85" s="5"/>
      <c r="D85" s="30"/>
      <c r="E85" s="30"/>
      <c r="F85" s="8"/>
      <c r="G85" s="7"/>
    </row>
    <row r="86" spans="1:9" hidden="1" outlineLevel="1" x14ac:dyDescent="0.45">
      <c r="A86" s="18" t="s">
        <v>12</v>
      </c>
      <c r="B86" s="22" t="s">
        <v>13</v>
      </c>
      <c r="C86" s="37">
        <v>20000000</v>
      </c>
      <c r="D86" s="37">
        <f>15000000-D80</f>
        <v>8164550</v>
      </c>
      <c r="E86" s="30"/>
    </row>
    <row r="87" spans="1:9" hidden="1" outlineLevel="1" x14ac:dyDescent="0.45">
      <c r="A87" s="18" t="s">
        <v>18</v>
      </c>
      <c r="B87" s="19" t="s">
        <v>19</v>
      </c>
      <c r="C87" s="5"/>
      <c r="D87" s="30"/>
      <c r="E87" s="30"/>
      <c r="F87" s="3"/>
    </row>
    <row r="88" spans="1:9" collapsed="1" x14ac:dyDescent="0.45"/>
  </sheetData>
  <mergeCells count="7">
    <mergeCell ref="A3:E3"/>
    <mergeCell ref="A1:E1"/>
    <mergeCell ref="A2:E2"/>
    <mergeCell ref="A4:B6"/>
    <mergeCell ref="C4:C6"/>
    <mergeCell ref="D4:D6"/>
    <mergeCell ref="E4:E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</dc:creator>
  <cp:lastModifiedBy>Nana Guntsadze</cp:lastModifiedBy>
  <dcterms:created xsi:type="dcterms:W3CDTF">2023-01-26T10:43:28Z</dcterms:created>
  <dcterms:modified xsi:type="dcterms:W3CDTF">2023-01-27T11:42:32Z</dcterms:modified>
</cp:coreProperties>
</file>